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2480" windowHeight="10890" activeTab="1"/>
  </bookViews>
  <sheets>
    <sheet name="Лист1" sheetId="1" r:id="rId1"/>
    <sheet name="план" sheetId="2" r:id="rId2"/>
  </sheets>
  <definedNames>
    <definedName name="_xlnm.Print_Area" localSheetId="0">'Лист1'!$A$1:$E$31</definedName>
    <definedName name="_xlnm.Print_Area" localSheetId="1">'план'!$A$1:$F$66</definedName>
  </definedNames>
  <calcPr fullCalcOnLoad="1"/>
</workbook>
</file>

<file path=xl/sharedStrings.xml><?xml version="1.0" encoding="utf-8"?>
<sst xmlns="http://schemas.openxmlformats.org/spreadsheetml/2006/main" count="238" uniqueCount="142">
  <si>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</si>
  <si>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</si>
  <si>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</si>
  <si>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</si>
  <si>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</si>
  <si>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</si>
  <si>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</si>
  <si>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</si>
  <si>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</si>
  <si>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</si>
  <si>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</si>
  <si>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</si>
  <si>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</si>
  <si>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</si>
  <si>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</si>
  <si>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</si>
  <si>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</si>
  <si>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</si>
  <si>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</si>
  <si>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</si>
  <si>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</si>
  <si>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</si>
  <si>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</si>
  <si>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</si>
  <si>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</si>
  <si>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</si>
  <si>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</si>
  <si>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</si>
  <si>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</si>
  <si>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</si>
  <si>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</si>
  <si>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</si>
  <si>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</si>
  <si>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</si>
  <si>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</si>
  <si>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</si>
  <si>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</si>
  <si>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</si>
  <si>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</si>
  <si>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</si>
  <si>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</si>
  <si>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</si>
  <si>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</si>
  <si>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</si>
  <si>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</si>
  <si>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</si>
  <si>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</si>
  <si>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</si>
  <si>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</si>
  <si>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</si>
  <si>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</si>
  <si>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</si>
  <si>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</si>
  <si>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</si>
  <si>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</si>
  <si>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</si>
  <si>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</si>
  <si>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</si>
  <si>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</si>
  <si>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</si>
  <si>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</si>
  <si>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57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</si>
  <si>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</si>
  <si>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</si>
  <si>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</si>
  <si>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</si>
  <si>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</si>
  <si>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</si>
  <si>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</si>
  <si>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</si>
  <si>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</si>
  <si>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</si>
  <si>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</si>
  <si>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</si>
  <si>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</si>
  <si>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Машиностроителей 57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</si>
  <si>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</si>
  <si>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</si>
  <si>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</si>
  <si>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</si>
  <si>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</si>
  <si>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</si>
  <si>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</si>
  <si>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</si>
  <si>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</si>
  <si>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</si>
  <si>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помещений технического этажа от мусора              </t>
  </si>
  <si>
    <t xml:space="preserve">Очистка подвального помещения от мусора               </t>
  </si>
  <si>
    <t>Очистка подъездных козырьков от мусора с автовышки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</si>
  <si>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</si>
  <si>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</si>
  <si>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</si>
  <si>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</si>
  <si>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</si>
  <si>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</si>
  <si>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</si>
  <si>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</si>
  <si>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</si>
  <si>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</si>
  <si>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шт</t>
  </si>
  <si>
    <t xml:space="preserve">м 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</si>
  <si>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</si>
  <si>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</si>
  <si>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</si>
  <si>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</si>
  <si>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</si>
  <si>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</si>
  <si>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</si>
  <si>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</si>
  <si>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</si>
  <si>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</si>
  <si>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</si>
  <si>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</si>
  <si>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</si>
  <si>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</si>
  <si>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</si>
  <si>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</si>
  <si>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</si>
  <si>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</si>
  <si>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</si>
  <si>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</si>
  <si>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</si>
  <si>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</si>
  <si>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</si>
  <si>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</si>
  <si>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</si>
  <si>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2.3 Работы по содержанию и ремонту лифта (лифтов) в МКД</t>
  </si>
  <si>
    <t>Ремонт 1 подъезда</t>
  </si>
  <si>
    <t>Окраска наружных стеновых панелей фасадными красками с автовышки (кв.226)</t>
  </si>
  <si>
    <t>Непредвиденные расходы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</si>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</sst>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4" fillId="0" borderId="14" xfId="0" applyFont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right" vertical="center" wrapText="1" indent="2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right" vertical="center" wrapText="1" indent="2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 indent="3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right" vertical="center" indent="2"/>
    </xf>
    <xf numFmtId="0" fontId="44" fillId="0" borderId="14" xfId="0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44" fillId="0" borderId="14" xfId="0" applyFont="1" applyFill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1"/>
    </xf>
    <xf numFmtId="3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E39" sqref="E3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5" t="s">
        <v>60</v>
      </c>
      <c r="B1" s="55"/>
      <c r="C1" s="55"/>
      <c r="D1" s="55"/>
      <c r="E1" s="55"/>
    </row>
    <row r="2" spans="1:5" ht="7.5" customHeight="1">
      <c r="A2" s="1"/>
      <c r="B2" s="1"/>
      <c r="C2" s="1"/>
      <c r="D2" s="1"/>
      <c r="E2" s="1"/>
    </row>
    <row r="3" spans="1:5" ht="14.25">
      <c r="A3" s="56" t="s">
        <v>61</v>
      </c>
      <c r="B3" s="56"/>
      <c r="C3" s="56"/>
      <c r="D3" s="56"/>
      <c r="E3" s="56"/>
    </row>
    <row r="4" spans="1:5" ht="14.25">
      <c r="A4" s="57" t="s">
        <v>0</v>
      </c>
      <c r="B4" s="57"/>
      <c r="C4" s="57"/>
      <c r="D4" s="57"/>
      <c r="E4" s="57"/>
    </row>
    <row r="5" spans="1:5" ht="14.25">
      <c r="A5" s="2" t="s">
        <v>1</v>
      </c>
      <c r="B5" s="2" t="s">
        <v>2</v>
      </c>
      <c r="C5" s="2" t="s">
        <v>3</v>
      </c>
      <c r="D5" s="58" t="s">
        <v>4</v>
      </c>
      <c r="E5" s="59"/>
    </row>
    <row r="6" spans="1:5" ht="15">
      <c r="A6" s="3" t="s">
        <v>5</v>
      </c>
      <c r="B6" s="4" t="s">
        <v>6</v>
      </c>
      <c r="C6" s="5" t="s">
        <v>7</v>
      </c>
      <c r="D6" s="53">
        <v>43466</v>
      </c>
      <c r="E6" s="54"/>
    </row>
    <row r="7" spans="1:5" ht="15">
      <c r="A7" s="3" t="s">
        <v>8</v>
      </c>
      <c r="B7" s="4" t="s">
        <v>9</v>
      </c>
      <c r="C7" s="5" t="s">
        <v>7</v>
      </c>
      <c r="D7" s="49" t="s">
        <v>58</v>
      </c>
      <c r="E7" s="50"/>
    </row>
    <row r="8" spans="1:5" ht="15">
      <c r="A8" s="8" t="s">
        <v>10</v>
      </c>
      <c r="B8" s="7" t="s">
        <v>11</v>
      </c>
      <c r="C8" s="9" t="s">
        <v>12</v>
      </c>
      <c r="D8" s="51">
        <f>13540*12*4.07</f>
        <v>661293.6000000001</v>
      </c>
      <c r="E8" s="52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13540*12*1.55</f>
        <v>251844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13540*12*0.12</f>
        <v>19497.6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13540*12*1.1</f>
        <v>178728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13540*12*0.73</f>
        <v>118610.4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13540*12*0.57</f>
        <v>92613.59999999999</v>
      </c>
    </row>
    <row r="15" spans="1:5" ht="15">
      <c r="A15" s="3" t="s">
        <v>13</v>
      </c>
      <c r="B15" s="4" t="s">
        <v>6</v>
      </c>
      <c r="C15" s="5" t="s">
        <v>7</v>
      </c>
      <c r="D15" s="53">
        <v>43466</v>
      </c>
      <c r="E15" s="54"/>
    </row>
    <row r="16" spans="1:5" ht="45" customHeight="1">
      <c r="A16" s="3" t="s">
        <v>14</v>
      </c>
      <c r="B16" s="4" t="s">
        <v>9</v>
      </c>
      <c r="C16" s="5" t="s">
        <v>7</v>
      </c>
      <c r="D16" s="49" t="s">
        <v>57</v>
      </c>
      <c r="E16" s="50"/>
    </row>
    <row r="17" spans="1:5" ht="15">
      <c r="A17" s="8" t="s">
        <v>15</v>
      </c>
      <c r="B17" s="7" t="s">
        <v>11</v>
      </c>
      <c r="C17" s="9" t="s">
        <v>12</v>
      </c>
      <c r="D17" s="51">
        <f>SUM(E19:E24)</f>
        <v>625548.0000000001</v>
      </c>
      <c r="E17" s="52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13540*12*0.9</f>
        <v>146232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13540*12*1.79</f>
        <v>290839.2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13540*12*0.44</f>
        <v>71491.2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13540*12*0.09</f>
        <v>14623.199999999999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13540*12*0.57</f>
        <v>92613.59999999999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13540*12*0.06</f>
        <v>9748.8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1415200.8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13540*12*0.62</f>
        <v>100737.6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13540*12*4.19</f>
        <v>680791.2000000001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13540*12*3.9</f>
        <v>633672</v>
      </c>
    </row>
    <row r="33" ht="12.75">
      <c r="E33" s="13">
        <f>SUM(E27,D17,D8)</f>
        <v>2702042.4000000004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80" zoomScaleNormal="60" zoomScaleSheetLayoutView="80" zoomScalePageLayoutView="0" workbookViewId="0" topLeftCell="A1">
      <selection activeCell="C6" sqref="C6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4.625" style="19" customWidth="1"/>
    <col min="6" max="6" width="14.75390625" style="19" customWidth="1"/>
    <col min="7" max="16384" width="8.875" style="19" customWidth="1"/>
  </cols>
  <sheetData>
    <row r="1" spans="1:6" ht="15">
      <c r="A1" s="60" t="s">
        <v>141</v>
      </c>
      <c r="B1" s="60"/>
      <c r="C1" s="60"/>
      <c r="D1" s="60"/>
      <c r="E1" s="60"/>
      <c r="F1" s="60"/>
    </row>
    <row r="2" spans="1:6" ht="15">
      <c r="A2" s="60" t="s">
        <v>62</v>
      </c>
      <c r="B2" s="60"/>
      <c r="C2" s="60"/>
      <c r="D2" s="60"/>
      <c r="E2" s="60"/>
      <c r="F2" s="60"/>
    </row>
    <row r="3" spans="1:6" ht="15">
      <c r="A3" s="60" t="s">
        <v>63</v>
      </c>
      <c r="B3" s="60"/>
      <c r="C3" s="60"/>
      <c r="D3" s="60"/>
      <c r="E3" s="60"/>
      <c r="F3" s="60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22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104</v>
      </c>
      <c r="B8" s="23">
        <v>13540</v>
      </c>
      <c r="C8" s="47">
        <v>12</v>
      </c>
      <c r="D8" s="24" t="s">
        <v>71</v>
      </c>
      <c r="E8" s="25">
        <f>E9+E10+E21+E24+E43</f>
        <v>11.35049361767602</v>
      </c>
      <c r="F8" s="26">
        <f>F9+F10+F21+F24+F43</f>
        <v>1844228.203</v>
      </c>
    </row>
    <row r="9" spans="1:6" s="38" customFormat="1" ht="19.5" customHeight="1" outlineLevel="1">
      <c r="A9" s="43" t="s">
        <v>105</v>
      </c>
      <c r="B9" s="44">
        <f>B8</f>
        <v>13540</v>
      </c>
      <c r="C9" s="40">
        <v>12</v>
      </c>
      <c r="D9" s="41" t="s">
        <v>7</v>
      </c>
      <c r="E9" s="42">
        <v>2.78</v>
      </c>
      <c r="F9" s="45">
        <f>B9*C9*E9</f>
        <v>451694.39999999997</v>
      </c>
    </row>
    <row r="10" spans="1:6" s="29" customFormat="1" ht="46.5" customHeight="1" outlineLevel="1">
      <c r="A10" s="43" t="s">
        <v>106</v>
      </c>
      <c r="B10" s="44">
        <f>B8</f>
        <v>13540</v>
      </c>
      <c r="C10" s="40" t="s">
        <v>7</v>
      </c>
      <c r="D10" s="41" t="s">
        <v>7</v>
      </c>
      <c r="E10" s="42">
        <f>F10/B10/12</f>
        <v>2.6168360598227474</v>
      </c>
      <c r="F10" s="45">
        <f>SUM(F11:F20)</f>
        <v>425183.523</v>
      </c>
    </row>
    <row r="11" spans="1:6" s="29" customFormat="1" ht="19.5" customHeight="1" outlineLevel="2">
      <c r="A11" s="39" t="s">
        <v>103</v>
      </c>
      <c r="B11" s="44">
        <v>2039</v>
      </c>
      <c r="C11" s="40">
        <v>72</v>
      </c>
      <c r="D11" s="41" t="s">
        <v>71</v>
      </c>
      <c r="E11" s="42">
        <v>0.37</v>
      </c>
      <c r="F11" s="45">
        <f>B11*C11*E11</f>
        <v>54318.96</v>
      </c>
    </row>
    <row r="12" spans="1:6" s="29" customFormat="1" ht="20.25" customHeight="1" outlineLevel="2">
      <c r="A12" s="39" t="s">
        <v>76</v>
      </c>
      <c r="B12" s="44">
        <v>11350</v>
      </c>
      <c r="C12" s="40">
        <v>72</v>
      </c>
      <c r="D12" s="41" t="s">
        <v>71</v>
      </c>
      <c r="E12" s="42">
        <v>0.15</v>
      </c>
      <c r="F12" s="45">
        <f aca="true" t="shared" si="0" ref="F12:F20">B12*C12*E12</f>
        <v>122580</v>
      </c>
    </row>
    <row r="13" spans="1:6" s="29" customFormat="1" ht="18" customHeight="1" outlineLevel="2">
      <c r="A13" s="39" t="s">
        <v>77</v>
      </c>
      <c r="B13" s="44">
        <v>11350</v>
      </c>
      <c r="C13" s="40">
        <v>3</v>
      </c>
      <c r="D13" s="41" t="s">
        <v>71</v>
      </c>
      <c r="E13" s="42">
        <v>3.46</v>
      </c>
      <c r="F13" s="45">
        <f t="shared" si="0"/>
        <v>117813</v>
      </c>
    </row>
    <row r="14" spans="1:6" s="29" customFormat="1" ht="18.75" customHeight="1" outlineLevel="2">
      <c r="A14" s="39" t="s">
        <v>78</v>
      </c>
      <c r="B14" s="44">
        <v>3.5</v>
      </c>
      <c r="C14" s="40">
        <v>139</v>
      </c>
      <c r="D14" s="41" t="s">
        <v>71</v>
      </c>
      <c r="E14" s="42">
        <v>6.69</v>
      </c>
      <c r="F14" s="45">
        <f t="shared" si="0"/>
        <v>3254.6850000000004</v>
      </c>
    </row>
    <row r="15" spans="1:6" s="29" customFormat="1" ht="20.25" customHeight="1" outlineLevel="2">
      <c r="A15" s="39" t="s">
        <v>79</v>
      </c>
      <c r="B15" s="44">
        <v>7.2</v>
      </c>
      <c r="C15" s="40">
        <v>139</v>
      </c>
      <c r="D15" s="41" t="s">
        <v>71</v>
      </c>
      <c r="E15" s="42">
        <v>0.64</v>
      </c>
      <c r="F15" s="45">
        <f t="shared" si="0"/>
        <v>640.5120000000001</v>
      </c>
    </row>
    <row r="16" spans="1:6" s="29" customFormat="1" ht="17.25" customHeight="1" outlineLevel="2">
      <c r="A16" s="39" t="s">
        <v>80</v>
      </c>
      <c r="B16" s="44">
        <f>B11*0.8</f>
        <v>1631.2</v>
      </c>
      <c r="C16" s="40">
        <v>72</v>
      </c>
      <c r="D16" s="41" t="s">
        <v>71</v>
      </c>
      <c r="E16" s="42">
        <v>0.53</v>
      </c>
      <c r="F16" s="45">
        <f t="shared" si="0"/>
        <v>62246.592000000004</v>
      </c>
    </row>
    <row r="17" spans="1:6" s="29" customFormat="1" ht="18" customHeight="1" outlineLevel="2">
      <c r="A17" s="39" t="s">
        <v>81</v>
      </c>
      <c r="B17" s="44">
        <v>3.5</v>
      </c>
      <c r="C17" s="40">
        <v>109</v>
      </c>
      <c r="D17" s="41" t="s">
        <v>71</v>
      </c>
      <c r="E17" s="42">
        <v>8.1</v>
      </c>
      <c r="F17" s="45">
        <f t="shared" si="0"/>
        <v>3090.15</v>
      </c>
    </row>
    <row r="18" spans="1:6" s="29" customFormat="1" ht="20.25" customHeight="1" outlineLevel="2">
      <c r="A18" s="39" t="s">
        <v>82</v>
      </c>
      <c r="B18" s="44">
        <f>B11*0.2</f>
        <v>407.8</v>
      </c>
      <c r="C18" s="40">
        <v>3</v>
      </c>
      <c r="D18" s="41" t="s">
        <v>71</v>
      </c>
      <c r="E18" s="42">
        <v>14.6</v>
      </c>
      <c r="F18" s="45">
        <f t="shared" si="0"/>
        <v>17861.64</v>
      </c>
    </row>
    <row r="19" spans="1:6" s="29" customFormat="1" ht="30" customHeight="1" outlineLevel="2">
      <c r="A19" s="39" t="s">
        <v>83</v>
      </c>
      <c r="B19" s="44">
        <v>7.2</v>
      </c>
      <c r="C19" s="40">
        <v>109</v>
      </c>
      <c r="D19" s="41" t="s">
        <v>71</v>
      </c>
      <c r="E19" s="42">
        <v>3.83</v>
      </c>
      <c r="F19" s="45">
        <f t="shared" si="0"/>
        <v>3005.784</v>
      </c>
    </row>
    <row r="20" spans="1:6" s="29" customFormat="1" ht="18" customHeight="1" outlineLevel="2">
      <c r="A20" s="39" t="s">
        <v>84</v>
      </c>
      <c r="B20" s="44">
        <f>B11*0.3</f>
        <v>611.6999999999999</v>
      </c>
      <c r="C20" s="40">
        <v>22</v>
      </c>
      <c r="D20" s="41" t="s">
        <v>71</v>
      </c>
      <c r="E20" s="42">
        <v>3</v>
      </c>
      <c r="F20" s="45">
        <f t="shared" si="0"/>
        <v>40372.2</v>
      </c>
    </row>
    <row r="21" spans="1:6" s="29" customFormat="1" ht="34.5" customHeight="1" outlineLevel="1">
      <c r="A21" s="43" t="s">
        <v>107</v>
      </c>
      <c r="B21" s="44">
        <v>13540</v>
      </c>
      <c r="C21" s="40" t="s">
        <v>7</v>
      </c>
      <c r="D21" s="41" t="s">
        <v>7</v>
      </c>
      <c r="E21" s="42">
        <f>F21/B21/12</f>
        <v>0.07839487936976859</v>
      </c>
      <c r="F21" s="45">
        <f>SUM(F22:F23)</f>
        <v>12737.6</v>
      </c>
    </row>
    <row r="22" spans="1:6" s="29" customFormat="1" ht="16.5" customHeight="1" outlineLevel="1">
      <c r="A22" s="39" t="s">
        <v>101</v>
      </c>
      <c r="B22" s="44">
        <v>1592.2</v>
      </c>
      <c r="C22" s="40">
        <v>12</v>
      </c>
      <c r="D22" s="41" t="s">
        <v>7</v>
      </c>
      <c r="E22" s="42">
        <v>0.25</v>
      </c>
      <c r="F22" s="45">
        <f>B22*C22*E22</f>
        <v>4776.6</v>
      </c>
    </row>
    <row r="23" spans="1:6" s="29" customFormat="1" ht="18" customHeight="1" outlineLevel="1">
      <c r="A23" s="39" t="s">
        <v>102</v>
      </c>
      <c r="B23" s="44">
        <v>1592.2</v>
      </c>
      <c r="C23" s="40">
        <v>1</v>
      </c>
      <c r="D23" s="41" t="s">
        <v>7</v>
      </c>
      <c r="E23" s="42">
        <v>5</v>
      </c>
      <c r="F23" s="45">
        <f>B23*C23*E23</f>
        <v>7961</v>
      </c>
    </row>
    <row r="24" spans="1:6" s="29" customFormat="1" ht="33" customHeight="1" outlineLevel="1">
      <c r="A24" s="78" t="s">
        <v>108</v>
      </c>
      <c r="B24" s="63">
        <f>B8</f>
        <v>13540</v>
      </c>
      <c r="C24" s="79">
        <v>12</v>
      </c>
      <c r="D24" s="70" t="s">
        <v>7</v>
      </c>
      <c r="E24" s="80">
        <f>F24/B24/C24</f>
        <v>5.8152626784835055</v>
      </c>
      <c r="F24" s="77">
        <f>SUM(F25:F42)</f>
        <v>944863.88</v>
      </c>
    </row>
    <row r="25" spans="1:6" s="66" customFormat="1" ht="18" customHeight="1" outlineLevel="1">
      <c r="A25" s="61" t="s">
        <v>85</v>
      </c>
      <c r="B25" s="62">
        <v>2202.6</v>
      </c>
      <c r="C25" s="63">
        <v>2</v>
      </c>
      <c r="D25" s="64" t="s">
        <v>71</v>
      </c>
      <c r="E25" s="65">
        <v>3.97</v>
      </c>
      <c r="F25" s="65">
        <f>ROUND(B25*E25*C25,2)</f>
        <v>17488.64</v>
      </c>
    </row>
    <row r="26" spans="1:6" s="66" customFormat="1" ht="21" customHeight="1" outlineLevel="1">
      <c r="A26" s="67" t="s">
        <v>86</v>
      </c>
      <c r="B26" s="62">
        <v>1666.1</v>
      </c>
      <c r="C26" s="63">
        <v>2</v>
      </c>
      <c r="D26" s="64" t="s">
        <v>71</v>
      </c>
      <c r="E26" s="65">
        <v>3.97</v>
      </c>
      <c r="F26" s="65">
        <f aca="true" t="shared" si="1" ref="F26:F41">ROUND(B26*E26*C26,2)</f>
        <v>13228.83</v>
      </c>
    </row>
    <row r="27" spans="1:6" s="66" customFormat="1" ht="15.75" customHeight="1" outlineLevel="1">
      <c r="A27" s="67" t="s">
        <v>87</v>
      </c>
      <c r="B27" s="62">
        <v>1592.2</v>
      </c>
      <c r="C27" s="63">
        <v>2</v>
      </c>
      <c r="D27" s="64" t="s">
        <v>71</v>
      </c>
      <c r="E27" s="65">
        <v>3.97</v>
      </c>
      <c r="F27" s="65">
        <f t="shared" si="1"/>
        <v>12642.07</v>
      </c>
    </row>
    <row r="28" spans="1:6" s="66" customFormat="1" ht="20.25" customHeight="1" outlineLevel="1">
      <c r="A28" s="67" t="s">
        <v>88</v>
      </c>
      <c r="B28" s="62">
        <v>100.1</v>
      </c>
      <c r="C28" s="63">
        <v>2</v>
      </c>
      <c r="D28" s="64" t="s">
        <v>71</v>
      </c>
      <c r="E28" s="65">
        <v>26.18</v>
      </c>
      <c r="F28" s="65">
        <f t="shared" si="1"/>
        <v>5241.24</v>
      </c>
    </row>
    <row r="29" spans="1:6" s="66" customFormat="1" ht="19.5" customHeight="1" outlineLevel="1">
      <c r="A29" s="67" t="s">
        <v>89</v>
      </c>
      <c r="B29" s="62">
        <v>2202.6</v>
      </c>
      <c r="C29" s="63">
        <v>0.3</v>
      </c>
      <c r="D29" s="64" t="s">
        <v>71</v>
      </c>
      <c r="E29" s="65">
        <v>43.49</v>
      </c>
      <c r="F29" s="65">
        <f t="shared" si="1"/>
        <v>28737.32</v>
      </c>
    </row>
    <row r="30" spans="1:6" s="66" customFormat="1" ht="31.5" customHeight="1" outlineLevel="1">
      <c r="A30" s="67" t="s">
        <v>90</v>
      </c>
      <c r="B30" s="62">
        <v>121.9</v>
      </c>
      <c r="C30" s="63">
        <v>1</v>
      </c>
      <c r="D30" s="64" t="s">
        <v>71</v>
      </c>
      <c r="E30" s="65">
        <v>283.76</v>
      </c>
      <c r="F30" s="65">
        <f t="shared" si="1"/>
        <v>34590.34</v>
      </c>
    </row>
    <row r="31" spans="1:6" s="66" customFormat="1" ht="19.5" customHeight="1" outlineLevel="1">
      <c r="A31" s="61" t="s">
        <v>91</v>
      </c>
      <c r="B31" s="62">
        <v>14</v>
      </c>
      <c r="C31" s="63">
        <v>5</v>
      </c>
      <c r="D31" s="64" t="s">
        <v>99</v>
      </c>
      <c r="E31" s="65">
        <v>209.8</v>
      </c>
      <c r="F31" s="65">
        <f t="shared" si="1"/>
        <v>14686</v>
      </c>
    </row>
    <row r="32" spans="1:6" s="66" customFormat="1" ht="18" customHeight="1" outlineLevel="1">
      <c r="A32" s="67" t="s">
        <v>92</v>
      </c>
      <c r="B32" s="62">
        <v>9</v>
      </c>
      <c r="C32" s="63">
        <v>1</v>
      </c>
      <c r="D32" s="64" t="s">
        <v>99</v>
      </c>
      <c r="E32" s="65">
        <v>304.77</v>
      </c>
      <c r="F32" s="65">
        <f t="shared" si="1"/>
        <v>2742.93</v>
      </c>
    </row>
    <row r="33" spans="1:6" s="66" customFormat="1" ht="18.75" customHeight="1" outlineLevel="1">
      <c r="A33" s="67" t="s">
        <v>93</v>
      </c>
      <c r="B33" s="62">
        <v>9</v>
      </c>
      <c r="C33" s="63">
        <v>1</v>
      </c>
      <c r="D33" s="64" t="s">
        <v>99</v>
      </c>
      <c r="E33" s="65">
        <v>88</v>
      </c>
      <c r="F33" s="65">
        <f t="shared" si="1"/>
        <v>792</v>
      </c>
    </row>
    <row r="34" spans="1:6" s="66" customFormat="1" ht="21" customHeight="1" outlineLevel="1">
      <c r="A34" s="67" t="s">
        <v>94</v>
      </c>
      <c r="B34" s="62">
        <v>7.6</v>
      </c>
      <c r="C34" s="63">
        <v>1</v>
      </c>
      <c r="D34" s="64" t="s">
        <v>71</v>
      </c>
      <c r="E34" s="65">
        <v>827.78</v>
      </c>
      <c r="F34" s="65">
        <f t="shared" si="1"/>
        <v>6291.13</v>
      </c>
    </row>
    <row r="35" spans="1:6" s="66" customFormat="1" ht="21" customHeight="1" outlineLevel="1">
      <c r="A35" s="67" t="s">
        <v>95</v>
      </c>
      <c r="B35" s="62">
        <v>7.6</v>
      </c>
      <c r="C35" s="63">
        <v>1</v>
      </c>
      <c r="D35" s="64" t="s">
        <v>71</v>
      </c>
      <c r="E35" s="65">
        <v>130.69</v>
      </c>
      <c r="F35" s="65">
        <f t="shared" si="1"/>
        <v>993.24</v>
      </c>
    </row>
    <row r="36" spans="1:6" s="66" customFormat="1" ht="30" customHeight="1" outlineLevel="1">
      <c r="A36" s="67" t="s">
        <v>96</v>
      </c>
      <c r="B36" s="62">
        <v>2451.1</v>
      </c>
      <c r="C36" s="63">
        <v>52</v>
      </c>
      <c r="D36" s="64" t="s">
        <v>71</v>
      </c>
      <c r="E36" s="65">
        <v>1.67</v>
      </c>
      <c r="F36" s="65">
        <f t="shared" si="1"/>
        <v>212853.52</v>
      </c>
    </row>
    <row r="37" spans="1:6" s="66" customFormat="1" ht="18.75" customHeight="1" outlineLevel="1">
      <c r="A37" s="67" t="s">
        <v>97</v>
      </c>
      <c r="B37" s="62">
        <f>B25+B26+B27+B36</f>
        <v>7912</v>
      </c>
      <c r="C37" s="63">
        <v>2</v>
      </c>
      <c r="D37" s="64" t="s">
        <v>71</v>
      </c>
      <c r="E37" s="65">
        <f>E36</f>
        <v>1.67</v>
      </c>
      <c r="F37" s="65">
        <f t="shared" si="1"/>
        <v>26426.08</v>
      </c>
    </row>
    <row r="38" spans="1:6" s="66" customFormat="1" ht="18" customHeight="1" outlineLevel="1">
      <c r="A38" s="67" t="s">
        <v>98</v>
      </c>
      <c r="B38" s="62">
        <v>6</v>
      </c>
      <c r="C38" s="63">
        <v>1</v>
      </c>
      <c r="D38" s="64" t="s">
        <v>99</v>
      </c>
      <c r="E38" s="65">
        <v>242.13</v>
      </c>
      <c r="F38" s="65">
        <f t="shared" si="1"/>
        <v>1452.78</v>
      </c>
    </row>
    <row r="39" spans="1:6" s="66" customFormat="1" ht="21.75" customHeight="1" outlineLevel="1">
      <c r="A39" s="67" t="s">
        <v>131</v>
      </c>
      <c r="B39" s="62">
        <v>5</v>
      </c>
      <c r="C39" s="68">
        <v>1</v>
      </c>
      <c r="D39" s="69" t="s">
        <v>99</v>
      </c>
      <c r="E39" s="70">
        <v>177.56</v>
      </c>
      <c r="F39" s="65">
        <f t="shared" si="1"/>
        <v>887.8</v>
      </c>
    </row>
    <row r="40" spans="1:7" s="66" customFormat="1" ht="21.75" customHeight="1" outlineLevel="1">
      <c r="A40" s="71" t="s">
        <v>127</v>
      </c>
      <c r="B40" s="72">
        <v>1</v>
      </c>
      <c r="C40" s="68">
        <v>1</v>
      </c>
      <c r="D40" s="73" t="s">
        <v>99</v>
      </c>
      <c r="E40" s="65">
        <v>480000</v>
      </c>
      <c r="F40" s="65">
        <f t="shared" si="1"/>
        <v>480000</v>
      </c>
      <c r="G40" s="74"/>
    </row>
    <row r="41" spans="1:6" s="66" customFormat="1" ht="30" outlineLevel="1">
      <c r="A41" s="75" t="s">
        <v>128</v>
      </c>
      <c r="B41" s="62">
        <v>18</v>
      </c>
      <c r="C41" s="63">
        <v>1</v>
      </c>
      <c r="D41" s="64" t="s">
        <v>71</v>
      </c>
      <c r="E41" s="65">
        <v>399.22</v>
      </c>
      <c r="F41" s="65">
        <f t="shared" si="1"/>
        <v>7185.96</v>
      </c>
    </row>
    <row r="42" spans="1:6" s="66" customFormat="1" ht="23.25" customHeight="1" outlineLevel="1">
      <c r="A42" s="67" t="s">
        <v>129</v>
      </c>
      <c r="B42" s="76">
        <v>350</v>
      </c>
      <c r="C42" s="63">
        <v>12</v>
      </c>
      <c r="D42" s="64" t="s">
        <v>130</v>
      </c>
      <c r="E42" s="70">
        <v>18.72</v>
      </c>
      <c r="F42" s="77">
        <f>B42*C42*E42</f>
        <v>78624</v>
      </c>
    </row>
    <row r="43" spans="1:6" s="29" customFormat="1" ht="31.5" customHeight="1" outlineLevel="1">
      <c r="A43" s="43" t="s">
        <v>109</v>
      </c>
      <c r="B43" s="44">
        <f>B8</f>
        <v>13540</v>
      </c>
      <c r="C43" s="40">
        <v>12</v>
      </c>
      <c r="D43" s="41" t="s">
        <v>24</v>
      </c>
      <c r="E43" s="42">
        <v>0.06</v>
      </c>
      <c r="F43" s="45">
        <f>B43*C43*E43</f>
        <v>9748.8</v>
      </c>
    </row>
    <row r="44" spans="1:6" s="27" customFormat="1" ht="48" customHeight="1">
      <c r="A44" s="46" t="s">
        <v>110</v>
      </c>
      <c r="B44" s="23">
        <f>B8</f>
        <v>13540</v>
      </c>
      <c r="C44" s="47">
        <v>12</v>
      </c>
      <c r="D44" s="24" t="s">
        <v>7</v>
      </c>
      <c r="E44" s="25">
        <f>SUM(E45,E52,E65)</f>
        <v>7.982544842442146</v>
      </c>
      <c r="F44" s="48">
        <f>SUM(F45,F52,F65)</f>
        <v>1297003.886</v>
      </c>
    </row>
    <row r="45" spans="1:6" s="28" customFormat="1" ht="42" customHeight="1">
      <c r="A45" s="78" t="s">
        <v>111</v>
      </c>
      <c r="B45" s="63">
        <f>B44</f>
        <v>13540</v>
      </c>
      <c r="C45" s="79">
        <v>12</v>
      </c>
      <c r="D45" s="70" t="s">
        <v>7</v>
      </c>
      <c r="E45" s="80">
        <f>F45/B45/C45</f>
        <v>0.6411326317085179</v>
      </c>
      <c r="F45" s="77">
        <f>SUM(F46:F51)</f>
        <v>104171.22999999998</v>
      </c>
    </row>
    <row r="46" spans="1:6" s="28" customFormat="1" ht="30.75" customHeight="1">
      <c r="A46" s="75" t="s">
        <v>132</v>
      </c>
      <c r="B46" s="62">
        <v>70</v>
      </c>
      <c r="C46" s="63">
        <v>12</v>
      </c>
      <c r="D46" s="64" t="s">
        <v>99</v>
      </c>
      <c r="E46" s="65">
        <v>34.58</v>
      </c>
      <c r="F46" s="65">
        <f aca="true" t="shared" si="2" ref="F46:F51">B46*C46*E46</f>
        <v>29047.199999999997</v>
      </c>
    </row>
    <row r="47" spans="1:6" s="28" customFormat="1" ht="15">
      <c r="A47" s="67" t="s">
        <v>133</v>
      </c>
      <c r="B47" s="76">
        <v>3</v>
      </c>
      <c r="C47" s="63">
        <v>12</v>
      </c>
      <c r="D47" s="64" t="s">
        <v>99</v>
      </c>
      <c r="E47" s="70">
        <v>192.59</v>
      </c>
      <c r="F47" s="77">
        <f t="shared" si="2"/>
        <v>6933.24</v>
      </c>
    </row>
    <row r="48" spans="1:6" s="28" customFormat="1" ht="30">
      <c r="A48" s="75" t="s">
        <v>112</v>
      </c>
      <c r="B48" s="62">
        <v>70</v>
      </c>
      <c r="C48" s="63">
        <v>1</v>
      </c>
      <c r="D48" s="64" t="s">
        <v>99</v>
      </c>
      <c r="E48" s="65">
        <v>465.04</v>
      </c>
      <c r="F48" s="65">
        <f t="shared" si="2"/>
        <v>32552.800000000003</v>
      </c>
    </row>
    <row r="49" spans="1:6" s="28" customFormat="1" ht="15">
      <c r="A49" s="67" t="s">
        <v>113</v>
      </c>
      <c r="B49" s="76">
        <v>3</v>
      </c>
      <c r="C49" s="63">
        <v>1</v>
      </c>
      <c r="D49" s="64" t="s">
        <v>99</v>
      </c>
      <c r="E49" s="70">
        <v>2144.93</v>
      </c>
      <c r="F49" s="77">
        <f t="shared" si="2"/>
        <v>6434.789999999999</v>
      </c>
    </row>
    <row r="50" spans="1:6" s="28" customFormat="1" ht="30">
      <c r="A50" s="75" t="s">
        <v>134</v>
      </c>
      <c r="B50" s="62">
        <v>0</v>
      </c>
      <c r="C50" s="63">
        <v>1</v>
      </c>
      <c r="D50" s="64" t="s">
        <v>114</v>
      </c>
      <c r="E50" s="65">
        <v>4500</v>
      </c>
      <c r="F50" s="65">
        <f t="shared" si="2"/>
        <v>0</v>
      </c>
    </row>
    <row r="51" spans="1:6" s="29" customFormat="1" ht="17.25" customHeight="1" outlineLevel="1">
      <c r="A51" s="67" t="s">
        <v>135</v>
      </c>
      <c r="B51" s="76">
        <v>130</v>
      </c>
      <c r="C51" s="63">
        <v>12</v>
      </c>
      <c r="D51" s="64" t="s">
        <v>130</v>
      </c>
      <c r="E51" s="70">
        <v>18.72</v>
      </c>
      <c r="F51" s="77">
        <f t="shared" si="2"/>
        <v>29203.199999999997</v>
      </c>
    </row>
    <row r="52" spans="1:6" s="28" customFormat="1" ht="45.75" customHeight="1">
      <c r="A52" s="78" t="s">
        <v>115</v>
      </c>
      <c r="B52" s="63">
        <f>B44</f>
        <v>13540</v>
      </c>
      <c r="C52" s="79">
        <v>12</v>
      </c>
      <c r="D52" s="70" t="s">
        <v>7</v>
      </c>
      <c r="E52" s="80">
        <f>F52/B52/C52</f>
        <v>3.3314122107336286</v>
      </c>
      <c r="F52" s="77">
        <f>SUM(F53:F64)</f>
        <v>541287.856</v>
      </c>
    </row>
    <row r="53" spans="1:6" s="28" customFormat="1" ht="30">
      <c r="A53" s="75" t="s">
        <v>116</v>
      </c>
      <c r="B53" s="62">
        <v>202</v>
      </c>
      <c r="C53" s="63">
        <v>1</v>
      </c>
      <c r="D53" s="64" t="s">
        <v>100</v>
      </c>
      <c r="E53" s="65">
        <v>23.97</v>
      </c>
      <c r="F53" s="65">
        <f aca="true" t="shared" si="3" ref="F53:F62">B53*C53*E53</f>
        <v>4841.94</v>
      </c>
    </row>
    <row r="54" spans="1:6" s="28" customFormat="1" ht="15">
      <c r="A54" s="67" t="s">
        <v>117</v>
      </c>
      <c r="B54" s="76">
        <v>202</v>
      </c>
      <c r="C54" s="63">
        <v>1</v>
      </c>
      <c r="D54" s="64" t="s">
        <v>118</v>
      </c>
      <c r="E54" s="70">
        <v>88.84</v>
      </c>
      <c r="F54" s="77">
        <f t="shared" si="3"/>
        <v>17945.68</v>
      </c>
    </row>
    <row r="55" spans="1:6" s="28" customFormat="1" ht="15">
      <c r="A55" s="75" t="s">
        <v>119</v>
      </c>
      <c r="B55" s="62">
        <v>29669</v>
      </c>
      <c r="C55" s="63">
        <v>1</v>
      </c>
      <c r="D55" s="64" t="s">
        <v>120</v>
      </c>
      <c r="E55" s="65">
        <v>0.32</v>
      </c>
      <c r="F55" s="65">
        <f t="shared" si="3"/>
        <v>9494.08</v>
      </c>
    </row>
    <row r="56" spans="1:6" s="28" customFormat="1" ht="15">
      <c r="A56" s="67" t="s">
        <v>121</v>
      </c>
      <c r="B56" s="76">
        <v>3</v>
      </c>
      <c r="C56" s="63">
        <v>1</v>
      </c>
      <c r="D56" s="64" t="s">
        <v>122</v>
      </c>
      <c r="E56" s="70">
        <v>684.09</v>
      </c>
      <c r="F56" s="77">
        <f t="shared" si="3"/>
        <v>2052.27</v>
      </c>
    </row>
    <row r="57" spans="1:6" s="28" customFormat="1" ht="45">
      <c r="A57" s="75" t="s">
        <v>136</v>
      </c>
      <c r="B57" s="62">
        <v>1592.2</v>
      </c>
      <c r="C57" s="63">
        <v>104</v>
      </c>
      <c r="D57" s="64" t="s">
        <v>71</v>
      </c>
      <c r="E57" s="65">
        <v>1.31</v>
      </c>
      <c r="F57" s="65">
        <f t="shared" si="3"/>
        <v>216921.32800000004</v>
      </c>
    </row>
    <row r="58" spans="1:6" s="28" customFormat="1" ht="30">
      <c r="A58" s="67" t="s">
        <v>137</v>
      </c>
      <c r="B58" s="76">
        <v>5</v>
      </c>
      <c r="C58" s="63">
        <v>1</v>
      </c>
      <c r="D58" s="64" t="s">
        <v>99</v>
      </c>
      <c r="E58" s="70">
        <v>259.45</v>
      </c>
      <c r="F58" s="77">
        <f t="shared" si="3"/>
        <v>1297.25</v>
      </c>
    </row>
    <row r="59" spans="1:6" s="28" customFormat="1" ht="15">
      <c r="A59" s="75" t="s">
        <v>138</v>
      </c>
      <c r="B59" s="62">
        <v>192</v>
      </c>
      <c r="C59" s="63">
        <v>1</v>
      </c>
      <c r="D59" s="64" t="s">
        <v>99</v>
      </c>
      <c r="E59" s="65">
        <v>82.84</v>
      </c>
      <c r="F59" s="65">
        <f t="shared" si="3"/>
        <v>15905.28</v>
      </c>
    </row>
    <row r="60" spans="1:6" s="28" customFormat="1" ht="15">
      <c r="A60" s="67" t="s">
        <v>123</v>
      </c>
      <c r="B60" s="76">
        <v>36</v>
      </c>
      <c r="C60" s="63">
        <v>1</v>
      </c>
      <c r="D60" s="64" t="s">
        <v>99</v>
      </c>
      <c r="E60" s="70">
        <v>227.66</v>
      </c>
      <c r="F60" s="77">
        <f t="shared" si="3"/>
        <v>8195.76</v>
      </c>
    </row>
    <row r="61" spans="1:6" s="28" customFormat="1" ht="30">
      <c r="A61" s="75" t="s">
        <v>139</v>
      </c>
      <c r="B61" s="62">
        <v>2202.6</v>
      </c>
      <c r="C61" s="63">
        <v>3</v>
      </c>
      <c r="D61" s="64" t="s">
        <v>71</v>
      </c>
      <c r="E61" s="65">
        <v>1.31</v>
      </c>
      <c r="F61" s="65">
        <f t="shared" si="3"/>
        <v>8656.217999999999</v>
      </c>
    </row>
    <row r="62" spans="1:6" s="28" customFormat="1" ht="30">
      <c r="A62" s="67" t="s">
        <v>140</v>
      </c>
      <c r="B62" s="76">
        <v>105</v>
      </c>
      <c r="C62" s="63">
        <v>1</v>
      </c>
      <c r="D62" s="64" t="s">
        <v>118</v>
      </c>
      <c r="E62" s="70">
        <v>132.85</v>
      </c>
      <c r="F62" s="77">
        <f t="shared" si="3"/>
        <v>13949.25</v>
      </c>
    </row>
    <row r="63" spans="1:6" s="28" customFormat="1" ht="30">
      <c r="A63" s="75" t="s">
        <v>124</v>
      </c>
      <c r="B63" s="62">
        <v>208</v>
      </c>
      <c r="C63" s="63">
        <v>1</v>
      </c>
      <c r="D63" s="64" t="s">
        <v>125</v>
      </c>
      <c r="E63" s="65">
        <v>191.6</v>
      </c>
      <c r="F63" s="65">
        <f>B63*C63*E63</f>
        <v>39852.799999999996</v>
      </c>
    </row>
    <row r="64" spans="1:6" s="28" customFormat="1" ht="15">
      <c r="A64" s="67" t="s">
        <v>135</v>
      </c>
      <c r="B64" s="76">
        <v>900</v>
      </c>
      <c r="C64" s="63">
        <v>12</v>
      </c>
      <c r="D64" s="64" t="s">
        <v>130</v>
      </c>
      <c r="E64" s="70">
        <v>18.72</v>
      </c>
      <c r="F64" s="77">
        <f>B64*C64*E64</f>
        <v>202176</v>
      </c>
    </row>
    <row r="65" spans="1:6" s="28" customFormat="1" ht="21" customHeight="1">
      <c r="A65" s="43" t="s">
        <v>126</v>
      </c>
      <c r="B65" s="44">
        <f>B8</f>
        <v>13540</v>
      </c>
      <c r="C65" s="40">
        <v>12</v>
      </c>
      <c r="D65" s="41"/>
      <c r="E65" s="42">
        <v>4.01</v>
      </c>
      <c r="F65" s="45">
        <f>B65*C65*E65</f>
        <v>651544.7999999999</v>
      </c>
    </row>
    <row r="66" spans="1:6" s="27" customFormat="1" ht="18" customHeight="1">
      <c r="A66" s="35" t="s">
        <v>72</v>
      </c>
      <c r="B66" s="36"/>
      <c r="C66" s="36"/>
      <c r="D66" s="37"/>
      <c r="E66" s="25">
        <f>E8+E44</f>
        <v>19.333038460118168</v>
      </c>
      <c r="F66" s="30">
        <f>F8+F44</f>
        <v>3141232.0889999997</v>
      </c>
    </row>
    <row r="67" spans="1:6" ht="15">
      <c r="A67" s="31"/>
      <c r="B67" s="32"/>
      <c r="C67" s="32"/>
      <c r="D67" s="32"/>
      <c r="E67" s="32"/>
      <c r="F67" s="32"/>
    </row>
    <row r="69" spans="1:5" ht="15">
      <c r="A69" s="18" t="s">
        <v>73</v>
      </c>
      <c r="B69" s="33"/>
      <c r="C69" s="19" t="s">
        <v>74</v>
      </c>
      <c r="E69" s="34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2019-04-15T01:57:59Z</cp:lastPrinted>
  <dcterms:created xsi:type="dcterms:W3CDTF">2018-04-02T07:45:01Z</dcterms:created>
  <dcterms:modified xsi:type="dcterms:W3CDTF">2020-12-18T08:54:38Z</dcterms:modified>
  <cp:category/>
  <cp:version/>
  <cp:contentType/>
  <cp:contentStatus/>
</cp:coreProperties>
</file>